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ith\Downloads\"/>
    </mc:Choice>
  </mc:AlternateContent>
  <xr:revisionPtr revIDLastSave="0" documentId="13_ncr:1_{3876AEA0-ACF2-46D8-8165-CFA853F5172F}" xr6:coauthVersionLast="47" xr6:coauthVersionMax="47" xr10:uidLastSave="{00000000-0000-0000-0000-000000000000}"/>
  <bookViews>
    <workbookView xWindow="-108" yWindow="-108" windowWidth="23256" windowHeight="12816" activeTab="1" xr2:uid="{00000000-000D-0000-FFFF-FFFF00000000}"/>
  </bookViews>
  <sheets>
    <sheet name="Assumptions" sheetId="1" r:id="rId1"/>
    <sheet name="12-Month Projections" sheetId="2" r:id="rId2"/>
    <sheet name="Cash Flow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B3" i="3" s="1"/>
  <c r="E3" i="3" s="1"/>
  <c r="B4" i="3" s="1"/>
  <c r="D3" i="3"/>
  <c r="D4" i="3"/>
  <c r="D5" i="3"/>
  <c r="D6" i="3"/>
  <c r="D7" i="3"/>
  <c r="D8" i="3"/>
  <c r="D9" i="3"/>
  <c r="D10" i="3"/>
  <c r="D11" i="3"/>
  <c r="D12" i="3"/>
  <c r="D13" i="3"/>
  <c r="D2" i="3"/>
  <c r="C3" i="3"/>
  <c r="C4" i="3"/>
  <c r="C5" i="3"/>
  <c r="C6" i="3"/>
  <c r="C7" i="3"/>
  <c r="C8" i="3"/>
  <c r="C9" i="3"/>
  <c r="C10" i="3"/>
  <c r="C11" i="3"/>
  <c r="C12" i="3"/>
  <c r="C13" i="3"/>
  <c r="C2" i="3"/>
  <c r="H3" i="2"/>
  <c r="I3" i="2" s="1"/>
  <c r="H4" i="2"/>
  <c r="I4" i="2" s="1"/>
  <c r="H5" i="2"/>
  <c r="I5" i="2" s="1"/>
  <c r="H6" i="2"/>
  <c r="I6" i="2" s="1"/>
  <c r="H7" i="2"/>
  <c r="H8" i="2"/>
  <c r="I8" i="2" s="1"/>
  <c r="H9" i="2"/>
  <c r="H10" i="2"/>
  <c r="H11" i="2"/>
  <c r="H12" i="2"/>
  <c r="I12" i="2" s="1"/>
  <c r="H13" i="2"/>
  <c r="H2" i="2"/>
  <c r="I7" i="2"/>
  <c r="I9" i="2"/>
  <c r="I10" i="2"/>
  <c r="I11" i="2"/>
  <c r="I13" i="2"/>
  <c r="I2" i="2"/>
  <c r="E4" i="3" l="1"/>
  <c r="B5" i="3" s="1"/>
  <c r="E5" i="3" l="1"/>
  <c r="B6" i="3" s="1"/>
  <c r="E6" i="3" l="1"/>
  <c r="B7" i="3" s="1"/>
  <c r="E7" i="3" l="1"/>
  <c r="B8" i="3" s="1"/>
  <c r="E8" i="3" l="1"/>
  <c r="B9" i="3" s="1"/>
  <c r="E9" i="3" l="1"/>
  <c r="B10" i="3" s="1"/>
  <c r="E10" i="3" l="1"/>
  <c r="B11" i="3" s="1"/>
  <c r="E11" i="3" l="1"/>
  <c r="B12" i="3" s="1"/>
  <c r="E12" i="3" l="1"/>
  <c r="B13" i="3" s="1"/>
  <c r="E13" i="3" s="1"/>
</calcChain>
</file>

<file path=xl/sharedStrings.xml><?xml version="1.0" encoding="utf-8"?>
<sst xmlns="http://schemas.openxmlformats.org/spreadsheetml/2006/main" count="50" uniqueCount="37">
  <si>
    <t>Category</t>
  </si>
  <si>
    <t>Value (Editable)</t>
  </si>
  <si>
    <t>Product Price per Unit</t>
  </si>
  <si>
    <t>Cost per Unit (COGS)</t>
  </si>
  <si>
    <t>Monthly Rent</t>
  </si>
  <si>
    <t>Monthly Utilities</t>
  </si>
  <si>
    <t>Monthly Payroll</t>
  </si>
  <si>
    <t>Monthly Licensing Fees</t>
  </si>
  <si>
    <t>Monthly Insurance</t>
  </si>
  <si>
    <t>Monthly Marketing</t>
  </si>
  <si>
    <t>Monthly Misc Expenses</t>
  </si>
  <si>
    <t>Monthly Sales Growth Rate (%)</t>
  </si>
  <si>
    <t>Month</t>
  </si>
  <si>
    <t>Units Sold</t>
  </si>
  <si>
    <t>Revenue</t>
  </si>
  <si>
    <t>COGS</t>
  </si>
  <si>
    <t>Gross Profit</t>
  </si>
  <si>
    <t>Operating Expenses</t>
  </si>
  <si>
    <t>EBITDA</t>
  </si>
  <si>
    <t>Estimated 280E Tax Impact (30%)</t>
  </si>
  <si>
    <t>Net Income After 280E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</si>
  <si>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</si>
  <si>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</si>
  <si>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</si>
  <si>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</si>
  <si>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</si>
  <si>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</si>
  <si>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</si>
  <si>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</si>
  <si>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</si>
  <si>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</si>
  <si>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</si>
  <si>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</si>
  <si>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Beginning Cash</t>
  </si>
  <si>
    <t>Cash In (Revenue)</t>
  </si>
  <si>
    <t>Cash Out (COGS + OpEx + Taxes)</t>
  </si>
  <si>
    <t>Ending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</si>
</sst>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\$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2" borderId="0" xfId="0" applyFont="1" applyFill="1"/>
    <xf numFmtId="8" fontId="0" fillId="0" borderId="0" xfId="0" applyNumberFormat="1"/>
    <xf numFmtId="6" fontId="0" fillId="0" borderId="0" xfId="0" applyNumberFormat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D14" sqref="D14"/>
    </sheetView>
  </sheetViews>
  <sheetFormatPr defaultRowHeight="14.4" x14ac:dyDescent="0.3"/>
  <cols>
    <col min="1" max="1" width="40.6640625" customWidth="1"/>
    <col min="2" max="2" width="20.6640625" style="1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t="s">
        <v>2</v>
      </c>
      <c r="B2" s="5">
        <v>25</v>
      </c>
    </row>
    <row r="3" spans="1:2" x14ac:dyDescent="0.3">
      <c r="A3" t="s">
        <v>3</v>
      </c>
      <c r="B3" s="5">
        <v>10</v>
      </c>
    </row>
    <row r="4" spans="1:2" x14ac:dyDescent="0.3">
      <c r="A4" t="s">
        <v>4</v>
      </c>
      <c r="B4" s="5">
        <v>3000</v>
      </c>
    </row>
    <row r="5" spans="1:2" x14ac:dyDescent="0.3">
      <c r="A5" t="s">
        <v>5</v>
      </c>
      <c r="B5" s="5">
        <v>1000</v>
      </c>
    </row>
    <row r="6" spans="1:2" x14ac:dyDescent="0.3">
      <c r="A6" t="s">
        <v>6</v>
      </c>
      <c r="B6" s="5">
        <v>15000</v>
      </c>
    </row>
    <row r="7" spans="1:2" x14ac:dyDescent="0.3">
      <c r="A7" t="s">
        <v>7</v>
      </c>
      <c r="B7" s="5">
        <v>1000</v>
      </c>
    </row>
    <row r="8" spans="1:2" x14ac:dyDescent="0.3">
      <c r="A8" t="s">
        <v>8</v>
      </c>
      <c r="B8" s="5">
        <v>800</v>
      </c>
    </row>
    <row r="9" spans="1:2" x14ac:dyDescent="0.3">
      <c r="A9" t="s">
        <v>9</v>
      </c>
      <c r="B9" s="5">
        <v>1200</v>
      </c>
    </row>
    <row r="10" spans="1:2" x14ac:dyDescent="0.3">
      <c r="A10" t="s">
        <v>10</v>
      </c>
      <c r="B10" s="5">
        <v>500</v>
      </c>
    </row>
    <row r="11" spans="1:2" x14ac:dyDescent="0.3">
      <c r="A11" t="s">
        <v>11</v>
      </c>
      <c r="B11" s="5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tabSelected="1" workbookViewId="0">
      <selection activeCell="D13" sqref="D13"/>
    </sheetView>
  </sheetViews>
  <sheetFormatPr defaultRowHeight="14.4" x14ac:dyDescent="0.3"/>
  <cols>
    <col min="1" max="2" width="12.6640625" customWidth="1"/>
    <col min="3" max="7" width="18.6640625" style="1" customWidth="1"/>
    <col min="8" max="8" width="24" style="1" customWidth="1"/>
    <col min="9" max="9" width="25.6640625" style="1" customWidth="1"/>
    <col min="10" max="10" width="22.6640625" style="1" customWidth="1"/>
  </cols>
  <sheetData>
    <row r="1" spans="1:9" x14ac:dyDescent="0.3">
      <c r="A1" s="2" t="s">
        <v>12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2" t="s">
        <v>20</v>
      </c>
    </row>
    <row r="2" spans="1:9" x14ac:dyDescent="0.3">
      <c r="A2" t="s">
        <v>21</v>
      </c>
      <c r="B2">
        <v>1000</v>
      </c>
      <c r="C2" s="3">
        <v>25000</v>
      </c>
      <c r="D2" s="3">
        <v>10000</v>
      </c>
      <c r="E2" s="3">
        <v>15000</v>
      </c>
      <c r="F2" s="3">
        <v>22500</v>
      </c>
      <c r="G2" s="3">
        <v>-7500</v>
      </c>
      <c r="H2" s="3">
        <f>ABS(G2*0.3)</f>
        <v>2250</v>
      </c>
      <c r="I2" s="3">
        <f>G2-H2</f>
        <v>-9750</v>
      </c>
    </row>
    <row r="3" spans="1:9" x14ac:dyDescent="0.3">
      <c r="A3" t="s">
        <v>22</v>
      </c>
      <c r="B3">
        <v>1065</v>
      </c>
      <c r="C3" s="3">
        <v>26625</v>
      </c>
      <c r="D3" s="3">
        <v>10650</v>
      </c>
      <c r="E3" s="3">
        <v>15975</v>
      </c>
      <c r="F3" s="3">
        <v>22500</v>
      </c>
      <c r="G3" s="3">
        <v>-6525</v>
      </c>
      <c r="H3" s="3">
        <f t="shared" ref="H3:H13" si="0">ABS(G3*0.3)</f>
        <v>1957.5</v>
      </c>
      <c r="I3" s="3">
        <f>G3-H3</f>
        <v>-8482.5</v>
      </c>
    </row>
    <row r="4" spans="1:9" x14ac:dyDescent="0.3">
      <c r="A4" t="s">
        <v>23</v>
      </c>
      <c r="B4">
        <v>1129</v>
      </c>
      <c r="C4" s="3">
        <v>28225</v>
      </c>
      <c r="D4" s="3">
        <v>11290</v>
      </c>
      <c r="E4" s="3">
        <v>16935</v>
      </c>
      <c r="F4" s="3">
        <v>22500</v>
      </c>
      <c r="G4" s="3">
        <v>-5565</v>
      </c>
      <c r="H4" s="3">
        <f t="shared" si="0"/>
        <v>1669.5</v>
      </c>
      <c r="I4" s="3">
        <f t="shared" ref="I4:I13" si="1">G4-H4</f>
        <v>-7234.5</v>
      </c>
    </row>
    <row r="5" spans="1:9" x14ac:dyDescent="0.3">
      <c r="A5" t="s">
        <v>24</v>
      </c>
      <c r="B5">
        <v>1194</v>
      </c>
      <c r="C5" s="3">
        <v>29850</v>
      </c>
      <c r="D5" s="3">
        <v>11940</v>
      </c>
      <c r="E5" s="3">
        <v>17910</v>
      </c>
      <c r="F5" s="3">
        <v>22500</v>
      </c>
      <c r="G5" s="3">
        <v>-4590</v>
      </c>
      <c r="H5" s="3">
        <f t="shared" si="0"/>
        <v>1377</v>
      </c>
      <c r="I5" s="3">
        <f t="shared" si="1"/>
        <v>-5967</v>
      </c>
    </row>
    <row r="6" spans="1:9" x14ac:dyDescent="0.3">
      <c r="A6" t="s">
        <v>25</v>
      </c>
      <c r="B6">
        <v>1258</v>
      </c>
      <c r="C6" s="3">
        <v>31450</v>
      </c>
      <c r="D6" s="3">
        <v>12580</v>
      </c>
      <c r="E6" s="3">
        <v>18870</v>
      </c>
      <c r="F6" s="3">
        <v>22500</v>
      </c>
      <c r="G6" s="3">
        <v>-3630</v>
      </c>
      <c r="H6" s="3">
        <f t="shared" si="0"/>
        <v>1089</v>
      </c>
      <c r="I6" s="3">
        <f t="shared" si="1"/>
        <v>-4719</v>
      </c>
    </row>
    <row r="7" spans="1:9" x14ac:dyDescent="0.3">
      <c r="A7" t="s">
        <v>26</v>
      </c>
      <c r="B7">
        <v>1323</v>
      </c>
      <c r="C7" s="3">
        <v>33075</v>
      </c>
      <c r="D7" s="3">
        <v>13230</v>
      </c>
      <c r="E7" s="3">
        <v>19845</v>
      </c>
      <c r="F7" s="3">
        <v>22500</v>
      </c>
      <c r="G7" s="3">
        <v>-2655</v>
      </c>
      <c r="H7" s="3">
        <f t="shared" si="0"/>
        <v>796.5</v>
      </c>
      <c r="I7" s="3">
        <f t="shared" si="1"/>
        <v>-3451.5</v>
      </c>
    </row>
    <row r="8" spans="1:9" x14ac:dyDescent="0.3">
      <c r="A8" t="s">
        <v>27</v>
      </c>
      <c r="B8">
        <v>1387</v>
      </c>
      <c r="C8" s="3">
        <v>34675</v>
      </c>
      <c r="D8" s="3">
        <v>13870</v>
      </c>
      <c r="E8" s="3">
        <v>20805</v>
      </c>
      <c r="F8" s="3">
        <v>22500</v>
      </c>
      <c r="G8" s="3">
        <v>-1695</v>
      </c>
      <c r="H8" s="3">
        <f t="shared" si="0"/>
        <v>508.5</v>
      </c>
      <c r="I8" s="3">
        <f t="shared" si="1"/>
        <v>-2203.5</v>
      </c>
    </row>
    <row r="9" spans="1:9" x14ac:dyDescent="0.3">
      <c r="A9" t="s">
        <v>28</v>
      </c>
      <c r="B9">
        <v>1452</v>
      </c>
      <c r="C9" s="3">
        <v>36300</v>
      </c>
      <c r="D9" s="3">
        <v>14520</v>
      </c>
      <c r="E9" s="3">
        <v>21780</v>
      </c>
      <c r="F9" s="3">
        <v>22500</v>
      </c>
      <c r="G9" s="3">
        <v>-720</v>
      </c>
      <c r="H9" s="3">
        <f t="shared" si="0"/>
        <v>216</v>
      </c>
      <c r="I9" s="3">
        <f t="shared" si="1"/>
        <v>-936</v>
      </c>
    </row>
    <row r="10" spans="1:9" x14ac:dyDescent="0.3">
      <c r="A10" t="s">
        <v>29</v>
      </c>
      <c r="B10">
        <v>1517</v>
      </c>
      <c r="C10" s="3">
        <v>37925</v>
      </c>
      <c r="D10" s="3">
        <v>15170</v>
      </c>
      <c r="E10" s="3">
        <v>22755</v>
      </c>
      <c r="F10" s="3">
        <v>22500</v>
      </c>
      <c r="G10" s="3">
        <v>255</v>
      </c>
      <c r="H10" s="3">
        <f t="shared" si="0"/>
        <v>76.5</v>
      </c>
      <c r="I10" s="3">
        <f t="shared" si="1"/>
        <v>178.5</v>
      </c>
    </row>
    <row r="11" spans="1:9" x14ac:dyDescent="0.3">
      <c r="A11" t="s">
        <v>30</v>
      </c>
      <c r="B11">
        <v>1581</v>
      </c>
      <c r="C11" s="3">
        <v>39525</v>
      </c>
      <c r="D11" s="3">
        <v>15810</v>
      </c>
      <c r="E11" s="3">
        <v>23715</v>
      </c>
      <c r="F11" s="3">
        <v>22500</v>
      </c>
      <c r="G11" s="3">
        <v>1215</v>
      </c>
      <c r="H11" s="3">
        <f t="shared" si="0"/>
        <v>364.5</v>
      </c>
      <c r="I11" s="3">
        <f t="shared" si="1"/>
        <v>850.5</v>
      </c>
    </row>
    <row r="12" spans="1:9" x14ac:dyDescent="0.3">
      <c r="A12" t="s">
        <v>31</v>
      </c>
      <c r="B12">
        <v>1646</v>
      </c>
      <c r="C12" s="3">
        <v>41150</v>
      </c>
      <c r="D12" s="3">
        <v>16460</v>
      </c>
      <c r="E12" s="3">
        <v>24690</v>
      </c>
      <c r="F12" s="3">
        <v>22500</v>
      </c>
      <c r="G12" s="3">
        <v>2190</v>
      </c>
      <c r="H12" s="3">
        <f t="shared" si="0"/>
        <v>657</v>
      </c>
      <c r="I12" s="3">
        <f t="shared" si="1"/>
        <v>1533</v>
      </c>
    </row>
    <row r="13" spans="1:9" x14ac:dyDescent="0.3">
      <c r="A13" t="s">
        <v>32</v>
      </c>
      <c r="B13">
        <v>1710</v>
      </c>
      <c r="C13" s="3">
        <v>42750</v>
      </c>
      <c r="D13" s="3">
        <v>17100</v>
      </c>
      <c r="E13" s="3">
        <v>25650</v>
      </c>
      <c r="F13" s="3">
        <v>22500</v>
      </c>
      <c r="G13" s="3">
        <v>3150</v>
      </c>
      <c r="H13" s="3">
        <f t="shared" si="0"/>
        <v>945</v>
      </c>
      <c r="I13" s="3">
        <f t="shared" si="1"/>
        <v>2205</v>
      </c>
    </row>
    <row r="14" spans="1:9" x14ac:dyDescent="0.3">
      <c r="I1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workbookViewId="0">
      <selection activeCell="B18" sqref="B18"/>
    </sheetView>
  </sheetViews>
  <sheetFormatPr defaultRowHeight="14.4" x14ac:dyDescent="0.3"/>
  <cols>
    <col min="1" max="1" width="12.6640625" customWidth="1"/>
    <col min="2" max="3" width="25.6640625" style="1" customWidth="1"/>
    <col min="4" max="4" width="31.21875" style="1" customWidth="1"/>
    <col min="5" max="5" width="25.6640625" style="1" customWidth="1"/>
  </cols>
  <sheetData>
    <row r="1" spans="1:5" x14ac:dyDescent="0.3">
      <c r="A1" s="2" t="s">
        <v>12</v>
      </c>
      <c r="B1" s="2" t="s">
        <v>33</v>
      </c>
      <c r="C1" s="2" t="s">
        <v>34</v>
      </c>
      <c r="D1" s="2" t="s">
        <v>35</v>
      </c>
      <c r="E1" s="2" t="s">
        <v>36</v>
      </c>
    </row>
    <row r="2" spans="1:5" x14ac:dyDescent="0.3">
      <c r="A2" t="s">
        <v>21</v>
      </c>
      <c r="B2" s="4">
        <v>42000</v>
      </c>
      <c r="C2" s="4">
        <f>'12-Month Projections'!C2</f>
        <v>25000</v>
      </c>
      <c r="D2" s="4">
        <f>'12-Month Projections'!D2+'12-Month Projections'!F2+'12-Month Projections'!H2</f>
        <v>34750</v>
      </c>
      <c r="E2" s="4">
        <f>B2+C2-D2</f>
        <v>32250</v>
      </c>
    </row>
    <row r="3" spans="1:5" x14ac:dyDescent="0.3">
      <c r="A3" t="s">
        <v>22</v>
      </c>
      <c r="B3" s="4">
        <f>E2</f>
        <v>32250</v>
      </c>
      <c r="C3" s="4">
        <f>'12-Month Projections'!C3</f>
        <v>26625</v>
      </c>
      <c r="D3" s="4">
        <f>'12-Month Projections'!D3+'12-Month Projections'!F3+'12-Month Projections'!H3</f>
        <v>35107.5</v>
      </c>
      <c r="E3" s="4">
        <f t="shared" ref="E3:E13" si="0">B3+C3-D3</f>
        <v>23767.5</v>
      </c>
    </row>
    <row r="4" spans="1:5" x14ac:dyDescent="0.3">
      <c r="A4" t="s">
        <v>23</v>
      </c>
      <c r="B4" s="4">
        <f t="shared" ref="B4:B13" si="1">E3</f>
        <v>23767.5</v>
      </c>
      <c r="C4" s="4">
        <f>'12-Month Projections'!C4</f>
        <v>28225</v>
      </c>
      <c r="D4" s="4">
        <f>'12-Month Projections'!D4+'12-Month Projections'!F4+'12-Month Projections'!H4</f>
        <v>35459.5</v>
      </c>
      <c r="E4" s="4">
        <f t="shared" si="0"/>
        <v>16533</v>
      </c>
    </row>
    <row r="5" spans="1:5" x14ac:dyDescent="0.3">
      <c r="A5" t="s">
        <v>24</v>
      </c>
      <c r="B5" s="4">
        <f t="shared" si="1"/>
        <v>16533</v>
      </c>
      <c r="C5" s="4">
        <f>'12-Month Projections'!C5</f>
        <v>29850</v>
      </c>
      <c r="D5" s="4">
        <f>'12-Month Projections'!D5+'12-Month Projections'!F5+'12-Month Projections'!H5</f>
        <v>35817</v>
      </c>
      <c r="E5" s="4">
        <f t="shared" si="0"/>
        <v>10566</v>
      </c>
    </row>
    <row r="6" spans="1:5" x14ac:dyDescent="0.3">
      <c r="A6" t="s">
        <v>25</v>
      </c>
      <c r="B6" s="4">
        <f t="shared" si="1"/>
        <v>10566</v>
      </c>
      <c r="C6" s="4">
        <f>'12-Month Projections'!C6</f>
        <v>31450</v>
      </c>
      <c r="D6" s="4">
        <f>'12-Month Projections'!D6+'12-Month Projections'!F6+'12-Month Projections'!H6</f>
        <v>36169</v>
      </c>
      <c r="E6" s="4">
        <f t="shared" si="0"/>
        <v>5847</v>
      </c>
    </row>
    <row r="7" spans="1:5" x14ac:dyDescent="0.3">
      <c r="A7" t="s">
        <v>26</v>
      </c>
      <c r="B7" s="4">
        <f t="shared" si="1"/>
        <v>5847</v>
      </c>
      <c r="C7" s="4">
        <f>'12-Month Projections'!C7</f>
        <v>33075</v>
      </c>
      <c r="D7" s="4">
        <f>'12-Month Projections'!D7+'12-Month Projections'!F7+'12-Month Projections'!H7</f>
        <v>36526.5</v>
      </c>
      <c r="E7" s="4">
        <f t="shared" si="0"/>
        <v>2395.5</v>
      </c>
    </row>
    <row r="8" spans="1:5" x14ac:dyDescent="0.3">
      <c r="A8" t="s">
        <v>27</v>
      </c>
      <c r="B8" s="4">
        <f t="shared" si="1"/>
        <v>2395.5</v>
      </c>
      <c r="C8" s="4">
        <f>'12-Month Projections'!C8</f>
        <v>34675</v>
      </c>
      <c r="D8" s="4">
        <f>'12-Month Projections'!D8+'12-Month Projections'!F8+'12-Month Projections'!H8</f>
        <v>36878.5</v>
      </c>
      <c r="E8" s="4">
        <f t="shared" si="0"/>
        <v>192</v>
      </c>
    </row>
    <row r="9" spans="1:5" x14ac:dyDescent="0.3">
      <c r="A9" t="s">
        <v>28</v>
      </c>
      <c r="B9" s="4">
        <f t="shared" si="1"/>
        <v>192</v>
      </c>
      <c r="C9" s="4">
        <f>'12-Month Projections'!C9</f>
        <v>36300</v>
      </c>
      <c r="D9" s="4">
        <f>'12-Month Projections'!D9+'12-Month Projections'!F9+'12-Month Projections'!H9</f>
        <v>37236</v>
      </c>
      <c r="E9" s="4">
        <f t="shared" si="0"/>
        <v>-744</v>
      </c>
    </row>
    <row r="10" spans="1:5" x14ac:dyDescent="0.3">
      <c r="A10" t="s">
        <v>29</v>
      </c>
      <c r="B10" s="4">
        <f t="shared" si="1"/>
        <v>-744</v>
      </c>
      <c r="C10" s="4">
        <f>'12-Month Projections'!C10</f>
        <v>37925</v>
      </c>
      <c r="D10" s="4">
        <f>'12-Month Projections'!D10+'12-Month Projections'!F10+'12-Month Projections'!H10</f>
        <v>37746.5</v>
      </c>
      <c r="E10" s="4">
        <f t="shared" si="0"/>
        <v>-565.5</v>
      </c>
    </row>
    <row r="11" spans="1:5" x14ac:dyDescent="0.3">
      <c r="A11" t="s">
        <v>30</v>
      </c>
      <c r="B11" s="4">
        <f t="shared" si="1"/>
        <v>-565.5</v>
      </c>
      <c r="C11" s="4">
        <f>'12-Month Projections'!C11</f>
        <v>39525</v>
      </c>
      <c r="D11" s="4">
        <f>'12-Month Projections'!D11+'12-Month Projections'!F11+'12-Month Projections'!H11</f>
        <v>38674.5</v>
      </c>
      <c r="E11" s="4">
        <f t="shared" si="0"/>
        <v>285</v>
      </c>
    </row>
    <row r="12" spans="1:5" x14ac:dyDescent="0.3">
      <c r="A12" t="s">
        <v>31</v>
      </c>
      <c r="B12" s="4">
        <f t="shared" si="1"/>
        <v>285</v>
      </c>
      <c r="C12" s="4">
        <f>'12-Month Projections'!C12</f>
        <v>41150</v>
      </c>
      <c r="D12" s="4">
        <f>'12-Month Projections'!D12+'12-Month Projections'!F12+'12-Month Projections'!H12</f>
        <v>39617</v>
      </c>
      <c r="E12" s="4">
        <f t="shared" si="0"/>
        <v>1818</v>
      </c>
    </row>
    <row r="13" spans="1:5" x14ac:dyDescent="0.3">
      <c r="A13" t="s">
        <v>32</v>
      </c>
      <c r="B13" s="4">
        <f t="shared" si="1"/>
        <v>1818</v>
      </c>
      <c r="C13" s="4">
        <f>'12-Month Projections'!C13</f>
        <v>42750</v>
      </c>
      <c r="D13" s="4">
        <f>'12-Month Projections'!D13+'12-Month Projections'!F13+'12-Month Projections'!H13</f>
        <v>40545</v>
      </c>
      <c r="E13" s="4">
        <f t="shared" si="0"/>
        <v>4023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Assumptions</vt:lpstr>
      <vt:lpstr>12-Month Projections</vt:lpstr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Faith Anderson</cp:lastModifiedBy>
  <dcterms:created xsi:type="dcterms:W3CDTF">2025-04-02T20:32:54Z</dcterms:created>
  <dcterms:modified xsi:type="dcterms:W3CDTF">2025-04-02T21:39:25Z</dcterms:modified>
</cp:coreProperties>
</file>